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<sst xmlns="http://schemas.openxmlformats.org/spreadsheetml/2006/main" count="54" uniqueCount="37">
  <si>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Sc adj </t>
  </si>
  <si>
    <t>Sc adj</t>
  </si>
  <si>
    <t>Sc cum</t>
  </si>
  <si>
    <t>scotland</t>
  </si>
  <si>
    <t>UK</t>
  </si>
  <si>
    <t>Scotland</t>
  </si>
  <si>
    <t>Population</t>
  </si>
  <si>
    <t>Sc share</t>
  </si>
  <si>
    <t>Sc share of</t>
  </si>
  <si>
    <t xml:space="preserve">balance </t>
  </si>
  <si>
    <t>balance</t>
  </si>
  <si>
    <t>notional</t>
  </si>
  <si>
    <t>BoE</t>
  </si>
  <si>
    <t>net fisc bal</t>
  </si>
  <si>
    <t>pubsec debt</t>
  </si>
  <si>
    <t>debt int</t>
  </si>
  <si>
    <t>S/UK</t>
  </si>
  <si>
    <t>of UK debt</t>
  </si>
  <si>
    <t>UK debt interest</t>
  </si>
  <si>
    <t>stage1</t>
  </si>
  <si>
    <t>Stage 2</t>
  </si>
  <si>
    <t xml:space="preserve"> cum surplus</t>
  </si>
  <si>
    <t>12m nominal</t>
  </si>
  <si>
    <t>£m</t>
  </si>
  <si>
    <t>£bn</t>
  </si>
  <si>
    <t>spot gilt</t>
  </si>
  <si>
    <t>(surplus +/</t>
  </si>
  <si>
    <t>(debt +)</t>
  </si>
  <si>
    <t>borrwing -)</t>
  </si>
  <si>
    <t>debt -)</t>
  </si>
  <si>
    <t>(fraction)</t>
  </si>
  <si>
    <t>years are financial years: 1980 is 1980/81</t>
  </si>
  <si>
    <t>source of next two columns: House of Commons Library report SN/EP/5745</t>
  </si>
  <si>
    <t>12 month spot gilt edged nominal rates from BOE yield curves</t>
  </si>
  <si>
    <t>Modelling Scotland cumulative fiscal balance</t>
  </si>
  <si>
    <t>source of first column: historic gers</t>
  </si>
  <si>
    <t>source of population stats: ONS mid year population estimates 1971-2010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</si>
</sst>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6">
      <selection activeCell="K3" sqref="K3"/>
    </sheetView>
  </sheetViews>
  <sheetFormatPr defaultColWidth="9.140625" defaultRowHeight="12.75"/>
  <cols>
    <col min="3" max="3" width="11.00390625" style="0" customWidth="1"/>
    <col min="7" max="7" width="13.7109375" style="1" customWidth="1"/>
    <col min="9" max="9" width="9.140625" style="1" customWidth="1"/>
    <col min="10" max="11" width="10.57421875" style="0" customWidth="1"/>
  </cols>
  <sheetData>
    <row r="1" spans="6:13" ht="12.75">
      <c r="F1" t="s">
        <v>34</v>
      </c>
      <c r="M1" s="2"/>
    </row>
    <row r="2" ht="12.75">
      <c r="M2" s="2"/>
    </row>
    <row r="4" spans="6:11" ht="12.75">
      <c r="F4">
        <v>1979</v>
      </c>
      <c r="H4" t="s">
        <v>0</v>
      </c>
      <c r="I4" s="1" t="s">
        <v>1</v>
      </c>
      <c r="J4" t="s">
        <v>2</v>
      </c>
      <c r="K4" t="s">
        <v>3</v>
      </c>
    </row>
    <row r="5" spans="2:14" ht="12.75">
      <c r="B5" t="s">
        <v>5</v>
      </c>
      <c r="C5" t="s">
        <v>4</v>
      </c>
      <c r="D5" t="s">
        <v>4</v>
      </c>
      <c r="E5" t="s">
        <v>6</v>
      </c>
      <c r="F5" t="s">
        <v>7</v>
      </c>
      <c r="G5" s="1" t="s">
        <v>8</v>
      </c>
      <c r="H5" t="s">
        <v>9</v>
      </c>
      <c r="I5" s="1" t="s">
        <v>10</v>
      </c>
      <c r="J5" t="s">
        <v>10</v>
      </c>
      <c r="K5" t="s">
        <v>11</v>
      </c>
      <c r="M5" t="s">
        <v>12</v>
      </c>
      <c r="N5" s="1"/>
    </row>
    <row r="6" spans="2:13" ht="12.75">
      <c r="B6" t="s">
        <v>13</v>
      </c>
      <c r="C6" t="s">
        <v>14</v>
      </c>
      <c r="D6" t="s">
        <v>15</v>
      </c>
      <c r="E6" t="s">
        <v>16</v>
      </c>
      <c r="F6" t="s">
        <v>17</v>
      </c>
      <c r="G6" s="1" t="s">
        <v>18</v>
      </c>
      <c r="H6" t="s">
        <v>19</v>
      </c>
      <c r="I6" s="1" t="s">
        <v>20</v>
      </c>
      <c r="K6" t="s">
        <v>21</v>
      </c>
      <c r="M6" t="s">
        <v>22</v>
      </c>
    </row>
    <row r="7" spans="2:13" ht="12.75">
      <c r="B7" t="s">
        <v>23</v>
      </c>
      <c r="C7" t="s">
        <v>24</v>
      </c>
      <c r="D7" t="s">
        <v>24</v>
      </c>
      <c r="F7" t="s">
        <v>23</v>
      </c>
      <c r="G7" s="1" t="s">
        <v>23</v>
      </c>
      <c r="H7" t="s">
        <v>23</v>
      </c>
      <c r="I7" s="1" t="s">
        <v>23</v>
      </c>
      <c r="J7" t="s">
        <v>23</v>
      </c>
      <c r="K7" t="s">
        <v>23</v>
      </c>
      <c r="M7" t="s">
        <v>25</v>
      </c>
    </row>
    <row r="8" spans="2:11" ht="12.75">
      <c r="B8" t="s">
        <v>26</v>
      </c>
      <c r="C8" t="s">
        <v>27</v>
      </c>
      <c r="F8" t="s">
        <v>27</v>
      </c>
      <c r="H8" t="s">
        <v>26</v>
      </c>
      <c r="I8" t="s">
        <v>26</v>
      </c>
      <c r="J8" t="s">
        <v>26</v>
      </c>
      <c r="K8" t="s">
        <v>26</v>
      </c>
    </row>
    <row r="9" spans="2:13" ht="12.75">
      <c r="B9" t="s">
        <v>28</v>
      </c>
      <c r="H9" t="s">
        <v>28</v>
      </c>
      <c r="I9" t="s">
        <v>28</v>
      </c>
      <c r="J9" t="s">
        <v>29</v>
      </c>
      <c r="K9" t="s">
        <v>29</v>
      </c>
      <c r="M9" t="s">
        <v>30</v>
      </c>
    </row>
    <row r="10" spans="1:6" ht="12.75">
      <c r="A10">
        <v>1979</v>
      </c>
      <c r="C10">
        <v>98.2</v>
      </c>
      <c r="D10">
        <v>7.6</v>
      </c>
      <c r="E10">
        <v>0.0925</v>
      </c>
      <c r="F10">
        <f>E10*C10*1000</f>
        <v>9083.5</v>
      </c>
    </row>
    <row r="11" spans="1:13" ht="12.75">
      <c r="A11">
        <v>1980</v>
      </c>
      <c r="B11">
        <v>1556</v>
      </c>
      <c r="C11">
        <v>113.8</v>
      </c>
      <c r="D11">
        <v>9.2</v>
      </c>
      <c r="E11" s="3">
        <v>0.09220535525664081</v>
      </c>
      <c r="G11" s="1">
        <f>E11*D11*1000</f>
        <v>848.2892683610954</v>
      </c>
      <c r="H11" s="1">
        <f>B11+G11-G$11</f>
        <v>1556</v>
      </c>
      <c r="I11" s="1">
        <f>H11</f>
        <v>1556</v>
      </c>
      <c r="J11" s="1">
        <f>H11</f>
        <v>1556</v>
      </c>
      <c r="K11" s="1">
        <f>J11-F$10</f>
        <v>-7527.5</v>
      </c>
      <c r="M11">
        <v>0.1494</v>
      </c>
    </row>
    <row r="12" spans="1:13" ht="12.75">
      <c r="A12">
        <v>1981</v>
      </c>
      <c r="B12">
        <v>4622</v>
      </c>
      <c r="C12">
        <v>125.2</v>
      </c>
      <c r="D12">
        <v>11.2</v>
      </c>
      <c r="E12" s="3">
        <v>0.09191678126247615</v>
      </c>
      <c r="G12" s="1">
        <f aca="true" t="shared" si="0" ref="G12:G42">E12*D12*1000</f>
        <v>1029.4679501397327</v>
      </c>
      <c r="H12" s="1">
        <f aca="true" t="shared" si="1" ref="H12:H42">B12+G12-G$11</f>
        <v>4803.178681778638</v>
      </c>
      <c r="I12" s="1">
        <f>H12+M12*J11</f>
        <v>4987.720281778637</v>
      </c>
      <c r="J12" s="1">
        <f>I12+J11</f>
        <v>6543.720281778637</v>
      </c>
      <c r="K12" s="1">
        <f aca="true" t="shared" si="2" ref="K12:K42">J12-F$10</f>
        <v>-2539.7797182213626</v>
      </c>
      <c r="M12">
        <v>0.1186</v>
      </c>
    </row>
    <row r="13" spans="1:13" ht="12.75">
      <c r="A13">
        <v>1982</v>
      </c>
      <c r="B13">
        <v>5540</v>
      </c>
      <c r="C13">
        <v>132.5</v>
      </c>
      <c r="D13">
        <v>12.1</v>
      </c>
      <c r="E13" s="3">
        <v>0.0917469493184487</v>
      </c>
      <c r="G13" s="1">
        <f t="shared" si="0"/>
        <v>1110.1380867532293</v>
      </c>
      <c r="H13" s="1">
        <f t="shared" si="1"/>
        <v>5801.8488183921345</v>
      </c>
      <c r="I13" s="1">
        <f>H13+M13*J12</f>
        <v>6621.776969698998</v>
      </c>
      <c r="J13" s="1">
        <f aca="true" t="shared" si="3" ref="J13:J42">I13+J12</f>
        <v>13165.497251477635</v>
      </c>
      <c r="K13" s="1">
        <f t="shared" si="2"/>
        <v>4081.9972514776346</v>
      </c>
      <c r="M13">
        <v>0.1253</v>
      </c>
    </row>
    <row r="14" spans="1:13" ht="12.75">
      <c r="A14">
        <v>1983</v>
      </c>
      <c r="B14">
        <v>5683</v>
      </c>
      <c r="C14">
        <v>143.6</v>
      </c>
      <c r="D14">
        <v>13.2</v>
      </c>
      <c r="E14" s="3">
        <v>0.09141500505187719</v>
      </c>
      <c r="G14" s="1">
        <f t="shared" si="0"/>
        <v>1206.678066684779</v>
      </c>
      <c r="H14" s="1">
        <f t="shared" si="1"/>
        <v>6041.388798323684</v>
      </c>
      <c r="I14" s="1">
        <f>H14+M14*J13</f>
        <v>7404.017763851619</v>
      </c>
      <c r="J14" s="1">
        <f t="shared" si="3"/>
        <v>20569.515015329252</v>
      </c>
      <c r="K14" s="1">
        <f t="shared" si="2"/>
        <v>11486.015015329252</v>
      </c>
      <c r="M14">
        <v>0.1035</v>
      </c>
    </row>
    <row r="15" spans="1:13" ht="12.75">
      <c r="A15">
        <v>1984</v>
      </c>
      <c r="B15">
        <v>7767</v>
      </c>
      <c r="C15">
        <v>157</v>
      </c>
      <c r="D15">
        <v>14.7</v>
      </c>
      <c r="E15" s="3">
        <v>0.0911002263811109</v>
      </c>
      <c r="G15" s="1">
        <f t="shared" si="0"/>
        <v>1339.17332780233</v>
      </c>
      <c r="H15" s="1">
        <f t="shared" si="1"/>
        <v>8257.884059441234</v>
      </c>
      <c r="I15" s="1">
        <f>H15+M15*J14</f>
        <v>10129.709925836196</v>
      </c>
      <c r="J15" s="1">
        <f t="shared" si="3"/>
        <v>30699.22494116545</v>
      </c>
      <c r="K15" s="1">
        <f t="shared" si="2"/>
        <v>21615.72494116545</v>
      </c>
      <c r="M15">
        <v>0.091</v>
      </c>
    </row>
    <row r="16" spans="1:13" ht="12.75">
      <c r="A16">
        <v>1985</v>
      </c>
      <c r="B16">
        <v>7585</v>
      </c>
      <c r="C16">
        <v>162.5</v>
      </c>
      <c r="D16">
        <v>16.6</v>
      </c>
      <c r="E16" s="3">
        <v>0.09067263146727021</v>
      </c>
      <c r="G16" s="1">
        <f t="shared" si="0"/>
        <v>1505.1656823566857</v>
      </c>
      <c r="H16" s="1">
        <f t="shared" si="1"/>
        <v>8241.876413995591</v>
      </c>
      <c r="I16" s="1">
        <f>H16+M16*J15</f>
        <v>11787.636894700201</v>
      </c>
      <c r="J16" s="1">
        <f t="shared" si="3"/>
        <v>42486.86183586565</v>
      </c>
      <c r="K16" s="1">
        <f t="shared" si="2"/>
        <v>33403.36183586565</v>
      </c>
      <c r="M16">
        <v>0.1155</v>
      </c>
    </row>
    <row r="17" spans="1:13" ht="12.75">
      <c r="A17">
        <v>1986</v>
      </c>
      <c r="B17">
        <v>2155</v>
      </c>
      <c r="C17">
        <v>167.8</v>
      </c>
      <c r="D17">
        <v>17.2</v>
      </c>
      <c r="E17" s="3">
        <v>0.09018096881295891</v>
      </c>
      <c r="G17" s="1">
        <f t="shared" si="0"/>
        <v>1551.1126635828932</v>
      </c>
      <c r="H17" s="1">
        <f t="shared" si="1"/>
        <v>2857.823395221798</v>
      </c>
      <c r="I17" s="1">
        <f>H17+M17*J16</f>
        <v>6979.048993300767</v>
      </c>
      <c r="J17" s="1">
        <f t="shared" si="3"/>
        <v>49465.910829166416</v>
      </c>
      <c r="K17" s="1">
        <f t="shared" si="2"/>
        <v>40382.410829166416</v>
      </c>
      <c r="M17">
        <v>0.097</v>
      </c>
    </row>
    <row r="18" spans="1:13" ht="12.75">
      <c r="A18">
        <v>1987</v>
      </c>
      <c r="B18">
        <v>2136</v>
      </c>
      <c r="C18">
        <v>167.4</v>
      </c>
      <c r="D18">
        <v>18.4</v>
      </c>
      <c r="E18" s="3">
        <v>0.08976480529540173</v>
      </c>
      <c r="G18" s="1">
        <f t="shared" si="0"/>
        <v>1651.672417435392</v>
      </c>
      <c r="H18" s="1">
        <f t="shared" si="1"/>
        <v>2939.383149074297</v>
      </c>
      <c r="I18" s="1">
        <f>H18+M18*J17</f>
        <v>7416.048079113857</v>
      </c>
      <c r="J18" s="1">
        <f t="shared" si="3"/>
        <v>56881.95890828027</v>
      </c>
      <c r="K18" s="1">
        <f t="shared" si="2"/>
        <v>47798.45890828027</v>
      </c>
      <c r="M18">
        <v>0.0905</v>
      </c>
    </row>
    <row r="19" spans="1:13" ht="12.75">
      <c r="A19">
        <v>1988</v>
      </c>
      <c r="B19">
        <v>2041</v>
      </c>
      <c r="C19">
        <v>153.7</v>
      </c>
      <c r="D19">
        <v>19</v>
      </c>
      <c r="E19" s="3">
        <v>0.08920803142855134</v>
      </c>
      <c r="G19" s="1">
        <f t="shared" si="0"/>
        <v>1694.9525971424755</v>
      </c>
      <c r="H19" s="1">
        <f t="shared" si="1"/>
        <v>2887.66332878138</v>
      </c>
      <c r="I19" s="1">
        <f>H19+M19*J18</f>
        <v>7927.404888055012</v>
      </c>
      <c r="J19" s="1">
        <f t="shared" si="3"/>
        <v>64809.36379633528</v>
      </c>
      <c r="K19" s="1">
        <f t="shared" si="2"/>
        <v>55725.86379633528</v>
      </c>
      <c r="M19">
        <v>0.0886</v>
      </c>
    </row>
    <row r="20" spans="1:13" ht="12.75">
      <c r="A20">
        <v>1989</v>
      </c>
      <c r="B20">
        <v>463</v>
      </c>
      <c r="C20">
        <v>151.9</v>
      </c>
      <c r="D20">
        <v>19.8</v>
      </c>
      <c r="E20" s="3">
        <v>0.0889718185242613</v>
      </c>
      <c r="G20" s="1">
        <f t="shared" si="0"/>
        <v>1761.6420067803738</v>
      </c>
      <c r="H20" s="1">
        <f t="shared" si="1"/>
        <v>1376.3527384192785</v>
      </c>
      <c r="I20" s="1">
        <f>H20+M20*J19</f>
        <v>8784.0630203404</v>
      </c>
      <c r="J20" s="1">
        <f t="shared" si="3"/>
        <v>73593.42681667568</v>
      </c>
      <c r="K20" s="1">
        <f t="shared" si="2"/>
        <v>64509.92681667568</v>
      </c>
      <c r="M20">
        <v>0.1143</v>
      </c>
    </row>
    <row r="21" spans="1:13" ht="12.75">
      <c r="A21">
        <v>1990</v>
      </c>
      <c r="B21">
        <v>-955</v>
      </c>
      <c r="C21">
        <v>151</v>
      </c>
      <c r="D21">
        <v>19.5</v>
      </c>
      <c r="E21" s="3">
        <v>0.08877571522166412</v>
      </c>
      <c r="G21" s="1">
        <f t="shared" si="0"/>
        <v>1731.1264468224504</v>
      </c>
      <c r="H21" s="1">
        <f t="shared" si="1"/>
        <v>-72.16282153864506</v>
      </c>
      <c r="I21" s="1">
        <f>H21+M21*J20</f>
        <v>10297.151016930959</v>
      </c>
      <c r="J21" s="1">
        <f t="shared" si="3"/>
        <v>83890.57783360664</v>
      </c>
      <c r="K21" s="1">
        <f t="shared" si="2"/>
        <v>74807.07783360664</v>
      </c>
      <c r="M21">
        <v>0.1409</v>
      </c>
    </row>
    <row r="22" spans="1:13" ht="12.75">
      <c r="A22">
        <v>1991</v>
      </c>
      <c r="B22">
        <v>-2586</v>
      </c>
      <c r="C22">
        <v>165.8</v>
      </c>
      <c r="D22">
        <v>17.5</v>
      </c>
      <c r="E22" s="3">
        <v>0.0884995656238738</v>
      </c>
      <c r="G22" s="1">
        <f t="shared" si="0"/>
        <v>1548.7423984177915</v>
      </c>
      <c r="H22" s="1">
        <f t="shared" si="1"/>
        <v>-1885.546869943304</v>
      </c>
      <c r="I22" s="1">
        <f>H22+M22*J21</f>
        <v>6872.62945588523</v>
      </c>
      <c r="J22" s="1">
        <f t="shared" si="3"/>
        <v>90763.20728949187</v>
      </c>
      <c r="K22" s="1">
        <f t="shared" si="2"/>
        <v>81679.70728949187</v>
      </c>
      <c r="M22">
        <v>0.1044</v>
      </c>
    </row>
    <row r="23" spans="1:13" ht="12.75">
      <c r="A23">
        <v>1992</v>
      </c>
      <c r="B23">
        <v>-5587</v>
      </c>
      <c r="C23">
        <v>201.9</v>
      </c>
      <c r="D23">
        <v>18.4</v>
      </c>
      <c r="E23" s="3">
        <v>0.08831543210412525</v>
      </c>
      <c r="G23" s="1">
        <f t="shared" si="0"/>
        <v>1625.0039507159045</v>
      </c>
      <c r="H23" s="1">
        <f t="shared" si="1"/>
        <v>-4810.285317645191</v>
      </c>
      <c r="I23" s="1">
        <f>H23+M23*J22</f>
        <v>4302.3406942197935</v>
      </c>
      <c r="J23" s="1">
        <f t="shared" si="3"/>
        <v>95065.54798371166</v>
      </c>
      <c r="K23" s="1">
        <f t="shared" si="2"/>
        <v>85982.04798371166</v>
      </c>
      <c r="M23">
        <v>0.1004</v>
      </c>
    </row>
    <row r="24" spans="1:13" ht="12.75">
      <c r="A24">
        <v>1993</v>
      </c>
      <c r="B24">
        <v>-5885</v>
      </c>
      <c r="C24">
        <v>249.8</v>
      </c>
      <c r="D24">
        <v>20.1</v>
      </c>
      <c r="E24" s="3">
        <v>0.08823697584117518</v>
      </c>
      <c r="G24" s="1">
        <f t="shared" si="0"/>
        <v>1773.5632144076212</v>
      </c>
      <c r="H24" s="1">
        <f t="shared" si="1"/>
        <v>-4959.726053953475</v>
      </c>
      <c r="I24" s="1">
        <f>H24+M24*J23</f>
        <v>344.93152353763617</v>
      </c>
      <c r="J24" s="1">
        <f t="shared" si="3"/>
        <v>95410.4795072493</v>
      </c>
      <c r="K24" s="1">
        <f t="shared" si="2"/>
        <v>86326.9795072493</v>
      </c>
      <c r="M24">
        <v>0.0558</v>
      </c>
    </row>
    <row r="25" spans="1:13" ht="12.75">
      <c r="A25">
        <v>1994</v>
      </c>
      <c r="B25">
        <v>-4601</v>
      </c>
      <c r="C25">
        <v>290</v>
      </c>
      <c r="D25">
        <v>22.8</v>
      </c>
      <c r="E25" s="3">
        <v>0.08817861778262455</v>
      </c>
      <c r="G25" s="1">
        <f t="shared" si="0"/>
        <v>2010.4724854438398</v>
      </c>
      <c r="H25" s="1">
        <f t="shared" si="1"/>
        <v>-3438.8167829172553</v>
      </c>
      <c r="I25" s="1">
        <f>H25+M25*J24</f>
        <v>1741.9722543263815</v>
      </c>
      <c r="J25" s="1">
        <f t="shared" si="3"/>
        <v>97152.45176157568</v>
      </c>
      <c r="K25" s="1">
        <f t="shared" si="2"/>
        <v>88068.95176157568</v>
      </c>
      <c r="M25">
        <v>0.0543</v>
      </c>
    </row>
    <row r="26" spans="1:13" ht="12.75">
      <c r="A26">
        <v>1995</v>
      </c>
      <c r="B26">
        <v>-3238</v>
      </c>
      <c r="C26">
        <v>322.1</v>
      </c>
      <c r="D26">
        <v>26.1</v>
      </c>
      <c r="E26" s="3">
        <v>0.08795721829286787</v>
      </c>
      <c r="G26" s="1">
        <f t="shared" si="0"/>
        <v>2295.6833974438514</v>
      </c>
      <c r="H26" s="1">
        <f t="shared" si="1"/>
        <v>-1790.605870917244</v>
      </c>
      <c r="I26" s="1">
        <f>H26+M26*J25</f>
        <v>4912.913300631479</v>
      </c>
      <c r="J26" s="1">
        <f t="shared" si="3"/>
        <v>102065.36506220716</v>
      </c>
      <c r="K26" s="1">
        <f t="shared" si="2"/>
        <v>92981.86506220716</v>
      </c>
      <c r="M26">
        <v>0.069</v>
      </c>
    </row>
    <row r="27" spans="1:13" ht="12.75">
      <c r="A27">
        <v>1996</v>
      </c>
      <c r="B27">
        <v>-2245</v>
      </c>
      <c r="C27">
        <v>347.2</v>
      </c>
      <c r="D27">
        <v>27.6</v>
      </c>
      <c r="E27" s="3">
        <v>0.08754839730144211</v>
      </c>
      <c r="G27" s="1">
        <f t="shared" si="0"/>
        <v>2416.3357655198024</v>
      </c>
      <c r="H27" s="1">
        <f t="shared" si="1"/>
        <v>-676.953502841293</v>
      </c>
      <c r="I27" s="1">
        <f>H27+M27*J26</f>
        <v>5589.859911978227</v>
      </c>
      <c r="J27" s="1">
        <f t="shared" si="3"/>
        <v>107655.22497418539</v>
      </c>
      <c r="K27" s="1">
        <f t="shared" si="2"/>
        <v>98571.72497418539</v>
      </c>
      <c r="M27">
        <v>0.0614</v>
      </c>
    </row>
    <row r="28" spans="1:13" ht="12.75">
      <c r="A28">
        <v>1997</v>
      </c>
      <c r="B28">
        <v>-1069</v>
      </c>
      <c r="C28">
        <v>352</v>
      </c>
      <c r="D28">
        <v>29.2</v>
      </c>
      <c r="E28" s="3">
        <v>0.08717087776219172</v>
      </c>
      <c r="G28" s="1">
        <f t="shared" si="0"/>
        <v>2545.389630655998</v>
      </c>
      <c r="H28" s="1">
        <f t="shared" si="1"/>
        <v>628.1003622949028</v>
      </c>
      <c r="I28" s="1">
        <f>H28+M28*J27</f>
        <v>7647.2210306117895</v>
      </c>
      <c r="J28" s="1">
        <f t="shared" si="3"/>
        <v>115302.44600479718</v>
      </c>
      <c r="K28" s="1">
        <f t="shared" si="2"/>
        <v>106218.94600479718</v>
      </c>
      <c r="M28">
        <v>0.0652</v>
      </c>
    </row>
    <row r="29" spans="1:13" ht="12.75">
      <c r="A29">
        <v>1998</v>
      </c>
      <c r="B29">
        <v>-1228</v>
      </c>
      <c r="C29">
        <v>350.7</v>
      </c>
      <c r="D29">
        <v>28.7</v>
      </c>
      <c r="E29" s="3">
        <v>0.08682528743101742</v>
      </c>
      <c r="G29" s="1">
        <f t="shared" si="0"/>
        <v>2491.8857492702</v>
      </c>
      <c r="H29" s="1">
        <f t="shared" si="1"/>
        <v>415.59648090910457</v>
      </c>
      <c r="I29" s="1">
        <f>H29+M29*J28</f>
        <v>8175.451097031955</v>
      </c>
      <c r="J29" s="1">
        <f t="shared" si="3"/>
        <v>123477.89710182913</v>
      </c>
      <c r="K29" s="1">
        <f t="shared" si="2"/>
        <v>114394.39710182913</v>
      </c>
      <c r="M29">
        <v>0.0673</v>
      </c>
    </row>
    <row r="30" spans="1:13" ht="12.75">
      <c r="A30">
        <v>1999</v>
      </c>
      <c r="B30">
        <v>-1146</v>
      </c>
      <c r="C30">
        <v>344.4</v>
      </c>
      <c r="D30">
        <v>25</v>
      </c>
      <c r="E30" s="3">
        <v>0.086428420500167</v>
      </c>
      <c r="G30" s="1">
        <f t="shared" si="0"/>
        <v>2160.710512504175</v>
      </c>
      <c r="H30" s="1">
        <f t="shared" si="1"/>
        <v>166.42124414307943</v>
      </c>
      <c r="I30" s="1">
        <f>H30+M30*J29</f>
        <v>5945.186828508683</v>
      </c>
      <c r="J30" s="1">
        <f t="shared" si="3"/>
        <v>129423.08393033782</v>
      </c>
      <c r="K30" s="1">
        <f t="shared" si="2"/>
        <v>120339.58393033782</v>
      </c>
      <c r="M30">
        <v>0.0468</v>
      </c>
    </row>
    <row r="31" spans="1:13" ht="12.75">
      <c r="A31">
        <v>2000</v>
      </c>
      <c r="B31">
        <v>2323</v>
      </c>
      <c r="C31">
        <v>311.1</v>
      </c>
      <c r="D31">
        <v>26</v>
      </c>
      <c r="E31" s="3">
        <v>0.0859778453658843</v>
      </c>
      <c r="G31" s="1">
        <f t="shared" si="0"/>
        <v>2235.423979512992</v>
      </c>
      <c r="H31" s="1">
        <f t="shared" si="1"/>
        <v>3710.134711151897</v>
      </c>
      <c r="I31" s="1">
        <f>H31+M31*J30</f>
        <v>11799.077456798012</v>
      </c>
      <c r="J31" s="1">
        <f t="shared" si="3"/>
        <v>141222.16138713583</v>
      </c>
      <c r="K31" s="1">
        <f t="shared" si="2"/>
        <v>132138.66138713583</v>
      </c>
      <c r="M31">
        <v>0.0625</v>
      </c>
    </row>
    <row r="32" spans="1:13" ht="12.75">
      <c r="A32">
        <v>2001</v>
      </c>
      <c r="B32">
        <v>-730</v>
      </c>
      <c r="C32">
        <v>314.3</v>
      </c>
      <c r="D32">
        <v>22</v>
      </c>
      <c r="E32" s="3">
        <v>0.0856690942001404</v>
      </c>
      <c r="G32" s="1">
        <f t="shared" si="0"/>
        <v>1884.720072403089</v>
      </c>
      <c r="H32" s="1">
        <f t="shared" si="1"/>
        <v>306.4308040419936</v>
      </c>
      <c r="I32" s="1">
        <f>H32+M32*J31</f>
        <v>7212.1944958729355</v>
      </c>
      <c r="J32" s="1">
        <f t="shared" si="3"/>
        <v>148434.35588300877</v>
      </c>
      <c r="K32" s="1">
        <f t="shared" si="2"/>
        <v>139350.85588300877</v>
      </c>
      <c r="M32">
        <v>0.0489</v>
      </c>
    </row>
    <row r="33" spans="1:13" ht="12.75">
      <c r="A33">
        <v>2002</v>
      </c>
      <c r="B33">
        <v>-3910</v>
      </c>
      <c r="C33">
        <v>346</v>
      </c>
      <c r="D33">
        <v>20.7</v>
      </c>
      <c r="E33" s="3">
        <v>0.08521413110177549</v>
      </c>
      <c r="G33" s="1">
        <f t="shared" si="0"/>
        <v>1763.9325138067525</v>
      </c>
      <c r="H33" s="1">
        <f t="shared" si="1"/>
        <v>-2994.356754554343</v>
      </c>
      <c r="I33" s="1">
        <f>H33+M33*J32</f>
        <v>3803.936744887459</v>
      </c>
      <c r="J33" s="1">
        <f t="shared" si="3"/>
        <v>152238.29262789624</v>
      </c>
      <c r="K33" s="1">
        <f t="shared" si="2"/>
        <v>143154.79262789624</v>
      </c>
      <c r="M33">
        <v>0.0458</v>
      </c>
    </row>
    <row r="34" spans="1:13" ht="12.75">
      <c r="A34">
        <v>2003</v>
      </c>
      <c r="B34">
        <v>-5664</v>
      </c>
      <c r="C34">
        <v>381.5</v>
      </c>
      <c r="D34">
        <v>22</v>
      </c>
      <c r="E34" s="3">
        <v>0.08492381473732288</v>
      </c>
      <c r="G34" s="1">
        <f t="shared" si="0"/>
        <v>1868.3239242211034</v>
      </c>
      <c r="H34" s="1">
        <f t="shared" si="1"/>
        <v>-4643.965344139992</v>
      </c>
      <c r="I34" s="1">
        <f>H34+M34*J33</f>
        <v>395.12214184337245</v>
      </c>
      <c r="J34" s="1">
        <f t="shared" si="3"/>
        <v>152633.4147697396</v>
      </c>
      <c r="K34" s="1">
        <f t="shared" si="2"/>
        <v>143549.9147697396</v>
      </c>
      <c r="M34">
        <v>0.0331</v>
      </c>
    </row>
    <row r="35" spans="1:13" ht="12.75">
      <c r="A35">
        <v>2004</v>
      </c>
      <c r="B35">
        <v>-5314</v>
      </c>
      <c r="C35">
        <v>422.1</v>
      </c>
      <c r="D35">
        <v>24</v>
      </c>
      <c r="E35" s="3">
        <v>0.0848636156271776</v>
      </c>
      <c r="G35" s="1">
        <f t="shared" si="0"/>
        <v>2036.7267750522626</v>
      </c>
      <c r="H35" s="1">
        <f t="shared" si="1"/>
        <v>-4125.562493308833</v>
      </c>
      <c r="I35" s="1">
        <f>H35+M35*J34</f>
        <v>2483.464366220892</v>
      </c>
      <c r="J35" s="1">
        <f t="shared" si="3"/>
        <v>155116.8791359605</v>
      </c>
      <c r="K35" s="1">
        <f t="shared" si="2"/>
        <v>146033.3791359605</v>
      </c>
      <c r="M35">
        <v>0.0433</v>
      </c>
    </row>
    <row r="36" spans="1:13" ht="12.75">
      <c r="A36">
        <v>2005</v>
      </c>
      <c r="B36">
        <v>-2301</v>
      </c>
      <c r="C36">
        <v>461.7</v>
      </c>
      <c r="D36">
        <v>25.5</v>
      </c>
      <c r="E36" s="3">
        <v>0.08458135152858365</v>
      </c>
      <c r="G36" s="1">
        <f t="shared" si="0"/>
        <v>2156.824463978883</v>
      </c>
      <c r="H36" s="1">
        <f t="shared" si="1"/>
        <v>-992.4648043822123</v>
      </c>
      <c r="I36" s="1">
        <f>H36+M36*J35</f>
        <v>6267.005139180739</v>
      </c>
      <c r="J36" s="1">
        <f t="shared" si="3"/>
        <v>161383.88427514126</v>
      </c>
      <c r="K36" s="1">
        <f t="shared" si="2"/>
        <v>152300.38427514126</v>
      </c>
      <c r="M36">
        <v>0.0468</v>
      </c>
    </row>
    <row r="37" spans="1:13" ht="12.75">
      <c r="A37">
        <v>2006</v>
      </c>
      <c r="B37">
        <v>-3294</v>
      </c>
      <c r="C37">
        <v>497.8</v>
      </c>
      <c r="D37">
        <v>27.7</v>
      </c>
      <c r="E37" s="3">
        <v>0.08445917506680772</v>
      </c>
      <c r="G37" s="1">
        <f t="shared" si="0"/>
        <v>2339.519149350574</v>
      </c>
      <c r="H37" s="1">
        <f t="shared" si="1"/>
        <v>-1802.7701190105213</v>
      </c>
      <c r="I37" s="1">
        <f>H37+M37*J36</f>
        <v>5330.397565950723</v>
      </c>
      <c r="J37" s="1">
        <f t="shared" si="3"/>
        <v>166714.281841092</v>
      </c>
      <c r="K37" s="1">
        <f t="shared" si="2"/>
        <v>157630.781841092</v>
      </c>
      <c r="M37">
        <v>0.0442</v>
      </c>
    </row>
    <row r="38" spans="1:13" ht="12.75">
      <c r="A38">
        <v>2007</v>
      </c>
      <c r="B38">
        <v>-3998</v>
      </c>
      <c r="C38">
        <v>527.2</v>
      </c>
      <c r="D38">
        <v>30.2</v>
      </c>
      <c r="E38" s="3">
        <v>0.08435092160949206</v>
      </c>
      <c r="G38" s="1">
        <f t="shared" si="0"/>
        <v>2547.3978326066604</v>
      </c>
      <c r="H38" s="1">
        <f t="shared" si="1"/>
        <v>-2298.891435754435</v>
      </c>
      <c r="I38" s="1">
        <f>H38+M38*J37</f>
        <v>6803.708352769188</v>
      </c>
      <c r="J38" s="1">
        <f t="shared" si="3"/>
        <v>173517.9901938612</v>
      </c>
      <c r="K38" s="1">
        <f t="shared" si="2"/>
        <v>164434.4901938612</v>
      </c>
      <c r="M38">
        <v>0.0546</v>
      </c>
    </row>
    <row r="39" spans="1:13" ht="12.75">
      <c r="A39">
        <v>2008</v>
      </c>
      <c r="B39">
        <v>-3699</v>
      </c>
      <c r="C39">
        <v>624</v>
      </c>
      <c r="D39">
        <v>30.8</v>
      </c>
      <c r="E39" s="3">
        <v>0.08417999224732974</v>
      </c>
      <c r="G39" s="1">
        <f t="shared" si="0"/>
        <v>2592.743761217756</v>
      </c>
      <c r="H39" s="1">
        <f t="shared" si="1"/>
        <v>-1954.5455071433394</v>
      </c>
      <c r="I39" s="1">
        <f>H39+M39*J38</f>
        <v>5524.079870212077</v>
      </c>
      <c r="J39" s="1">
        <f t="shared" si="3"/>
        <v>179042.07006407325</v>
      </c>
      <c r="K39" s="1">
        <f t="shared" si="2"/>
        <v>169958.57006407325</v>
      </c>
      <c r="M39">
        <v>0.0431</v>
      </c>
    </row>
    <row r="40" spans="1:13" ht="12.75">
      <c r="A40">
        <v>2009</v>
      </c>
      <c r="B40">
        <v>-14475</v>
      </c>
      <c r="C40">
        <v>828.7</v>
      </c>
      <c r="D40">
        <v>30.5</v>
      </c>
      <c r="E40" s="3">
        <v>0.08405618850336613</v>
      </c>
      <c r="G40" s="1">
        <f t="shared" si="0"/>
        <v>2563.713749352667</v>
      </c>
      <c r="H40" s="1">
        <f t="shared" si="1"/>
        <v>-12759.575519008427</v>
      </c>
      <c r="I40" s="1">
        <f>H40+M40*J39</f>
        <v>-11524.185235566321</v>
      </c>
      <c r="J40" s="1">
        <f t="shared" si="3"/>
        <v>167517.88482850694</v>
      </c>
      <c r="K40" s="1">
        <f t="shared" si="2"/>
        <v>158434.38482850694</v>
      </c>
      <c r="M40">
        <v>0.0069</v>
      </c>
    </row>
    <row r="41" spans="1:13" ht="12.75">
      <c r="A41">
        <v>2010</v>
      </c>
      <c r="B41">
        <v>-11700</v>
      </c>
      <c r="C41">
        <v>1001.5</v>
      </c>
      <c r="D41">
        <v>45.3</v>
      </c>
      <c r="E41" s="3">
        <v>0.0838729883395972</v>
      </c>
      <c r="G41" s="1">
        <f t="shared" si="0"/>
        <v>3799.446371783753</v>
      </c>
      <c r="H41" s="1">
        <f t="shared" si="1"/>
        <v>-8748.842896577342</v>
      </c>
      <c r="I41" s="1">
        <f>H41+M41*J40</f>
        <v>-7609.721279743495</v>
      </c>
      <c r="J41" s="1">
        <f t="shared" si="3"/>
        <v>159908.16354876343</v>
      </c>
      <c r="K41" s="1">
        <f t="shared" si="2"/>
        <v>150824.66354876343</v>
      </c>
      <c r="M41">
        <v>0.0068</v>
      </c>
    </row>
    <row r="42" spans="1:13" ht="12.75">
      <c r="A42">
        <v>2011</v>
      </c>
      <c r="B42">
        <v>-7586</v>
      </c>
      <c r="C42">
        <v>1103.6</v>
      </c>
      <c r="D42">
        <v>47.9</v>
      </c>
      <c r="E42" s="3">
        <v>0.08374641108254549</v>
      </c>
      <c r="G42" s="1">
        <f t="shared" si="0"/>
        <v>4011.453090853929</v>
      </c>
      <c r="H42" s="1">
        <f t="shared" si="1"/>
        <v>-4422.836177507166</v>
      </c>
      <c r="I42" s="1">
        <f>H42+M42*J41</f>
        <v>-2919.69944014879</v>
      </c>
      <c r="J42" s="1">
        <f t="shared" si="3"/>
        <v>156988.46410861466</v>
      </c>
      <c r="K42" s="1">
        <f t="shared" si="2"/>
        <v>147904.96410861466</v>
      </c>
      <c r="M42">
        <v>0.0094</v>
      </c>
    </row>
    <row r="44" ht="12.75">
      <c r="A44" t="s">
        <v>31</v>
      </c>
    </row>
    <row r="45" ht="12.75">
      <c r="A45" t="s">
        <v>35</v>
      </c>
    </row>
    <row r="46" ht="12.75">
      <c r="A46" t="s">
        <v>32</v>
      </c>
    </row>
    <row r="47" ht="12.75">
      <c r="A47" t="s">
        <v>33</v>
      </c>
    </row>
    <row r="48" ht="12.75">
      <c r="A48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Cuthbert</dc:creator>
  <cp:keywords/>
  <dc:description/>
  <cp:lastModifiedBy>Cuthbert</cp:lastModifiedBy>
  <dcterms:created xsi:type="dcterms:W3CDTF">2014-05-06T19:27:54Z</dcterms:created>
  <dcterms:modified xsi:type="dcterms:W3CDTF">2014-05-06T20:21:22Z</dcterms:modified>
  <cp:category/>
  <cp:version/>
  <cp:contentType/>
  <cp:contentStatus/>
</cp:coreProperties>
</file>